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Digital\Oct-Dic\"/>
    </mc:Choice>
  </mc:AlternateContent>
  <bookViews>
    <workbookView xWindow="0" yWindow="0" windowWidth="28800" windowHeight="12480"/>
  </bookViews>
  <sheets>
    <sheet name="FFF" sheetId="1" r:id="rId1"/>
  </sheets>
  <definedNames>
    <definedName name="_xlnm.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" l="1"/>
  <c r="B32" i="1"/>
  <c r="B34" i="1"/>
  <c r="C32" i="1" l="1"/>
  <c r="D32" i="1"/>
  <c r="D31" i="1" l="1"/>
  <c r="C31" i="1"/>
  <c r="D14" i="1" l="1"/>
  <c r="C14" i="1"/>
  <c r="B14" i="1"/>
  <c r="D3" i="1"/>
  <c r="D34" i="1" s="1"/>
  <c r="C3" i="1"/>
  <c r="C34" i="1" s="1"/>
  <c r="B3" i="1"/>
  <c r="D24" i="1" l="1"/>
  <c r="C24" i="1"/>
  <c r="B24" i="1"/>
  <c r="D35" i="1"/>
  <c r="C35" i="1"/>
  <c r="B35" i="1"/>
  <c r="D27" i="1"/>
  <c r="D39" i="1" s="1"/>
  <c r="C27" i="1"/>
  <c r="B27" i="1"/>
  <c r="C39" i="1" l="1"/>
  <c r="B39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<sst xmlns="http://schemas.openxmlformats.org/spreadsheetml/2006/main" count="44" uniqueCount="36">
  <si>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</si>
  <si>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</si>
  <si>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</si>
  <si>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</si>
  <si>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</si>
  <si>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</si>
  <si>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</si>
  <si>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</si>
  <si>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</si>
  <si>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</si>
  <si>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</si>
  <si>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</si>
  <si>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</si>
  <si>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</si>
  <si>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</si>
  <si>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</si>
  <si>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</si>
  <si>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</si>
  <si>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</si>
  <si>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</si>
  <si>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</si>
  <si>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</si>
  <si>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</si>
  <si>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</si>
  <si>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</si>
  <si>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</si>
  <si>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</si>
  <si>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</si>
  <si>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</si>
  <si>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</si>
  <si>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</si>
  <si>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</si>
  <si>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</si>
  <si>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</si>
  <si>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</si>
  <si>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Patronato de Explora
Flujo de Fondos
Del 01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</si>
</sst>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1389423</xdr:colOff>
      <xdr:row>1</xdr:row>
      <xdr:rowOff>9524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389423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zoomScaleNormal="100" workbookViewId="0">
      <selection activeCell="B20" sqref="B20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9" t="s">
        <v>35</v>
      </c>
      <c r="B1" s="30"/>
      <c r="C1" s="30"/>
      <c r="D1" s="31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170563599</v>
      </c>
      <c r="C3" s="19">
        <f t="shared" ref="C3:D3" si="0">SUM(C4:C13)</f>
        <v>118809654.10000001</v>
      </c>
      <c r="D3" s="2">
        <f t="shared" si="0"/>
        <v>91695036.5</v>
      </c>
    </row>
    <row r="4" spans="1:4" x14ac:dyDescent="0.2">
      <c r="A4" s="14" t="s">
        <v>1</v>
      </c>
      <c r="B4" s="20"/>
      <c r="C4" s="20"/>
      <c r="D4" s="3"/>
    </row>
    <row r="5" spans="1:4" x14ac:dyDescent="0.2">
      <c r="A5" s="14" t="s">
        <v>2</v>
      </c>
      <c r="B5" s="20"/>
      <c r="C5" s="20"/>
      <c r="D5" s="3"/>
    </row>
    <row r="6" spans="1:4" x14ac:dyDescent="0.2">
      <c r="A6" s="14" t="s">
        <v>3</v>
      </c>
      <c r="B6" s="20"/>
      <c r="C6" s="20"/>
      <c r="D6" s="3"/>
    </row>
    <row r="7" spans="1:4" x14ac:dyDescent="0.2">
      <c r="A7" s="14" t="s">
        <v>4</v>
      </c>
      <c r="B7" s="20"/>
      <c r="C7" s="20"/>
      <c r="D7" s="3"/>
    </row>
    <row r="8" spans="1:4" x14ac:dyDescent="0.2">
      <c r="A8" s="14" t="s">
        <v>5</v>
      </c>
      <c r="B8" s="20"/>
      <c r="C8" s="20">
        <v>1420416.14</v>
      </c>
      <c r="D8" s="3">
        <v>1420416.14</v>
      </c>
    </row>
    <row r="9" spans="1:4" x14ac:dyDescent="0.2">
      <c r="A9" s="14" t="s">
        <v>6</v>
      </c>
      <c r="B9" s="20"/>
      <c r="C9" s="20"/>
      <c r="D9" s="3"/>
    </row>
    <row r="10" spans="1:4" x14ac:dyDescent="0.2">
      <c r="A10" s="14" t="s">
        <v>7</v>
      </c>
      <c r="B10" s="20">
        <v>26410830.200000003</v>
      </c>
      <c r="C10" s="20">
        <v>6117375.0099999998</v>
      </c>
      <c r="D10" s="3">
        <v>6035757.4100000001</v>
      </c>
    </row>
    <row r="11" spans="1:4" x14ac:dyDescent="0.2">
      <c r="A11" s="14" t="s">
        <v>8</v>
      </c>
      <c r="B11" s="20"/>
      <c r="C11" s="20"/>
      <c r="D11" s="3"/>
    </row>
    <row r="12" spans="1:4" x14ac:dyDescent="0.2">
      <c r="A12" s="14" t="s">
        <v>9</v>
      </c>
      <c r="B12" s="20">
        <v>144152768.80000001</v>
      </c>
      <c r="C12" s="20">
        <v>111271862.95</v>
      </c>
      <c r="D12" s="3">
        <v>84238862.950000003</v>
      </c>
    </row>
    <row r="13" spans="1:4" x14ac:dyDescent="0.2">
      <c r="A13" s="14" t="s">
        <v>10</v>
      </c>
      <c r="B13" s="20"/>
      <c r="C13" s="20"/>
      <c r="D13" s="3"/>
    </row>
    <row r="14" spans="1:4" x14ac:dyDescent="0.2">
      <c r="A14" s="7" t="s">
        <v>11</v>
      </c>
      <c r="B14" s="21">
        <f>SUM(B15:B23)</f>
        <v>170563599</v>
      </c>
      <c r="C14" s="21">
        <f t="shared" ref="C14:D14" si="1">SUM(C15:C23)</f>
        <v>34369319.979999997</v>
      </c>
      <c r="D14" s="4">
        <f t="shared" si="1"/>
        <v>33889392.939999998</v>
      </c>
    </row>
    <row r="15" spans="1:4" x14ac:dyDescent="0.2">
      <c r="A15" s="14" t="s">
        <v>12</v>
      </c>
      <c r="B15" s="20">
        <v>26406810.768610481</v>
      </c>
      <c r="C15" s="20">
        <v>15307545.23</v>
      </c>
      <c r="D15" s="3">
        <v>14892502.190000001</v>
      </c>
    </row>
    <row r="16" spans="1:4" x14ac:dyDescent="0.2">
      <c r="A16" s="14" t="s">
        <v>13</v>
      </c>
      <c r="B16" s="20">
        <v>5178317.0699999994</v>
      </c>
      <c r="C16" s="20">
        <v>1260520.3799999999</v>
      </c>
      <c r="D16" s="3">
        <v>1260520.3799999999</v>
      </c>
    </row>
    <row r="17" spans="1:4" x14ac:dyDescent="0.2">
      <c r="A17" s="14" t="s">
        <v>14</v>
      </c>
      <c r="B17" s="20">
        <v>21742448.211389512</v>
      </c>
      <c r="C17" s="20">
        <v>10066886.719999999</v>
      </c>
      <c r="D17" s="3">
        <v>10002002.719999999</v>
      </c>
    </row>
    <row r="18" spans="1:4" x14ac:dyDescent="0.2">
      <c r="A18" s="14" t="s">
        <v>9</v>
      </c>
      <c r="B18" s="20"/>
      <c r="C18" s="20"/>
      <c r="D18" s="3"/>
    </row>
    <row r="19" spans="1:4" x14ac:dyDescent="0.2">
      <c r="A19" s="14" t="s">
        <v>15</v>
      </c>
      <c r="B19" s="20">
        <v>56966224.949999996</v>
      </c>
      <c r="C19" s="20">
        <v>7734367.6499999985</v>
      </c>
      <c r="D19" s="3">
        <v>7734367.6499999985</v>
      </c>
    </row>
    <row r="20" spans="1:4" x14ac:dyDescent="0.2">
      <c r="A20" s="14" t="s">
        <v>16</v>
      </c>
      <c r="B20" s="20">
        <v>60269798</v>
      </c>
      <c r="C20" s="20"/>
      <c r="D20" s="3"/>
    </row>
    <row r="21" spans="1:4" x14ac:dyDescent="0.2">
      <c r="A21" s="14" t="s">
        <v>17</v>
      </c>
      <c r="B21" s="20"/>
      <c r="C21" s="20"/>
      <c r="D21" s="3"/>
    </row>
    <row r="22" spans="1:4" x14ac:dyDescent="0.2">
      <c r="A22" s="14" t="s">
        <v>18</v>
      </c>
      <c r="B22" s="20"/>
      <c r="C22" s="20"/>
      <c r="D22" s="3"/>
    </row>
    <row r="23" spans="1:4" x14ac:dyDescent="0.2">
      <c r="A23" s="14" t="s">
        <v>19</v>
      </c>
      <c r="B23" s="20"/>
      <c r="C23" s="20"/>
      <c r="D23" s="3"/>
    </row>
    <row r="24" spans="1:4" x14ac:dyDescent="0.2">
      <c r="A24" s="15" t="s">
        <v>24</v>
      </c>
      <c r="B24" s="22">
        <f>B3-B14</f>
        <v>0</v>
      </c>
      <c r="C24" s="22">
        <f>C3-C14</f>
        <v>84440334.120000005</v>
      </c>
      <c r="D24" s="5">
        <f>D3-D14</f>
        <v>57805643.560000002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170563599</v>
      </c>
      <c r="C27" s="19">
        <f>SUM(C28:C34)</f>
        <v>118809654.09999999</v>
      </c>
      <c r="D27" s="2">
        <f>SUM(D28:D34)</f>
        <v>91695036.5</v>
      </c>
    </row>
    <row r="28" spans="1:4" x14ac:dyDescent="0.2">
      <c r="A28" s="11" t="s">
        <v>26</v>
      </c>
      <c r="B28" s="23"/>
      <c r="C28" s="23"/>
      <c r="D28" s="16"/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>
        <v>26410830.200000003</v>
      </c>
      <c r="C31" s="23">
        <f>+C10</f>
        <v>6117375.0099999998</v>
      </c>
      <c r="D31" s="16">
        <f>+D10</f>
        <v>6035757.4100000001</v>
      </c>
    </row>
    <row r="32" spans="1:4" x14ac:dyDescent="0.2">
      <c r="A32" s="11" t="s">
        <v>30</v>
      </c>
      <c r="B32" s="23">
        <f>14268744+3306194+20000000</f>
        <v>37574938</v>
      </c>
      <c r="C32" s="23">
        <f>14388360.7+3726161.41</f>
        <v>18114522.109999999</v>
      </c>
      <c r="D32" s="16">
        <f>+C32</f>
        <v>18114522.109999999</v>
      </c>
    </row>
    <row r="33" spans="1:5" x14ac:dyDescent="0.2">
      <c r="A33" s="11" t="s">
        <v>31</v>
      </c>
      <c r="B33" s="23">
        <f>24428346.28+32967000+28000000+1100000</f>
        <v>86495346.280000001</v>
      </c>
      <c r="C33" s="23">
        <v>0</v>
      </c>
      <c r="D33" s="16">
        <v>0</v>
      </c>
    </row>
    <row r="34" spans="1:5" x14ac:dyDescent="0.2">
      <c r="A34" s="11" t="s">
        <v>32</v>
      </c>
      <c r="B34" s="23">
        <f>8068278.802584+30263905.997416-24428346.28+4678646+1500000</f>
        <v>20082484.519999996</v>
      </c>
      <c r="C34" s="23">
        <f>+C3-C31-C32-C33</f>
        <v>94577756.980000004</v>
      </c>
      <c r="D34" s="16">
        <f>+D3-D31-D32</f>
        <v>67544756.980000004</v>
      </c>
    </row>
    <row r="35" spans="1:5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5" x14ac:dyDescent="0.2">
      <c r="A36" s="11" t="s">
        <v>30</v>
      </c>
      <c r="B36" s="23"/>
      <c r="C36" s="23"/>
      <c r="D36" s="16"/>
    </row>
    <row r="37" spans="1:5" x14ac:dyDescent="0.2">
      <c r="A37" s="11" t="s">
        <v>31</v>
      </c>
      <c r="B37" s="23"/>
      <c r="C37" s="23"/>
      <c r="D37" s="16"/>
    </row>
    <row r="38" spans="1:5" x14ac:dyDescent="0.2">
      <c r="A38" s="11" t="s">
        <v>34</v>
      </c>
      <c r="B38" s="23"/>
      <c r="C38" s="23"/>
      <c r="D38" s="16"/>
    </row>
    <row r="39" spans="1:5" x14ac:dyDescent="0.2">
      <c r="A39" s="13" t="s">
        <v>24</v>
      </c>
      <c r="B39" s="25">
        <f>B27+B35</f>
        <v>170563599</v>
      </c>
      <c r="C39" s="25">
        <f t="shared" ref="C39:D39" si="2">C27+C35</f>
        <v>118809654.09999999</v>
      </c>
      <c r="D39" s="18">
        <f t="shared" si="2"/>
        <v>91695036.5</v>
      </c>
      <c r="E39" s="28"/>
    </row>
    <row r="40" spans="1:5" x14ac:dyDescent="0.2">
      <c r="B40" s="28"/>
    </row>
    <row r="41" spans="1:5" x14ac:dyDescent="0.2">
      <c r="B41" s="28"/>
      <c r="C41" s="28"/>
      <c r="D41" s="28"/>
    </row>
  </sheetData>
  <mergeCells count="1">
    <mergeCell ref="A1:D1"/>
  </mergeCell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dcterms:created xsi:type="dcterms:W3CDTF">2017-12-20T04:54:53Z</dcterms:created>
  <dcterms:modified xsi:type="dcterms:W3CDTF">2021-01-18T15:47:46Z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